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215"/>
  <workbookPr/>
  <mc:AlternateContent xmlns:mc="http://schemas.openxmlformats.org/markup-compatibility/2006">
    <mc:Choice Requires="x15">
      <x15ac:absPath xmlns:x15ac="http://schemas.microsoft.com/office/spreadsheetml/2010/11/ac" url="/Users/terriwillard/Downloads/"/>
    </mc:Choice>
  </mc:AlternateContent>
  <xr:revisionPtr revIDLastSave="0" documentId="8_{C44A4D55-1E88-904D-917B-46DC0516D3BA}" xr6:coauthVersionLast="47" xr6:coauthVersionMax="47" xr10:uidLastSave="{00000000-0000-0000-0000-000000000000}"/>
  <bookViews>
    <workbookView xWindow="0" yWindow="500" windowWidth="27040" windowHeight="17560" activeTab="2" xr2:uid="{00000000-000D-0000-FFFF-FFFF00000000}"/>
  </bookViews>
  <sheets>
    <sheet name="About This Tool" sheetId="3" r:id="rId1"/>
    <sheet name="Staff Costs Forecasting Tool" sheetId="1" r:id="rId2"/>
    <sheet name="PMPM Same Forecast" sheetId="5"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7" i="5" l="1"/>
  <c r="G7" i="5" s="1"/>
  <c r="F8" i="5"/>
  <c r="G8" i="5"/>
  <c r="C6" i="5"/>
  <c r="F6" i="5"/>
  <c r="G6" i="5" s="1"/>
  <c r="G6" i="1" l="1"/>
  <c r="O6" i="1" s="1"/>
  <c r="F7" i="1"/>
  <c r="G7" i="1"/>
  <c r="H7" i="1" s="1"/>
  <c r="F8" i="1"/>
  <c r="G8" i="1"/>
  <c r="J8" i="1" s="1"/>
  <c r="K6" i="1"/>
  <c r="F6" i="1"/>
  <c r="F9" i="1" l="1"/>
  <c r="N7" i="1"/>
  <c r="L7" i="1"/>
  <c r="I7" i="1"/>
  <c r="O7" i="1"/>
  <c r="J7" i="1"/>
  <c r="P7" i="1"/>
  <c r="L8" i="1"/>
  <c r="I8" i="1"/>
  <c r="H8" i="1"/>
  <c r="O8" i="1"/>
  <c r="N8" i="1"/>
  <c r="P6" i="1"/>
  <c r="J6" i="1"/>
  <c r="L6" i="1"/>
  <c r="N6" i="1"/>
  <c r="H6" i="1"/>
  <c r="I6" i="1"/>
  <c r="Q7" i="1" l="1"/>
  <c r="S7" i="1" s="1"/>
  <c r="P8" i="1"/>
  <c r="Q8" i="1" s="1"/>
  <c r="S8" i="1" s="1"/>
  <c r="Q6" i="1"/>
  <c r="T8" i="1" l="1"/>
  <c r="C8" i="5"/>
  <c r="T7" i="1"/>
  <c r="C7" i="5"/>
  <c r="S6" i="1"/>
  <c r="Q9" i="1"/>
  <c r="T6" i="1" l="1"/>
  <c r="T9" i="1" s="1"/>
  <c r="S9" i="1"/>
</calcChain>
</file>

<file path=xl/sharedStrings.xml><?xml version="1.0" encoding="utf-8"?>
<sst xmlns="http://schemas.openxmlformats.org/spreadsheetml/2006/main" count="43" uniqueCount="39">
  <si>
    <t>About This Tool</t>
  </si>
  <si>
    <r>
      <rPr>
        <sz val="11"/>
        <color rgb="FF000000"/>
        <rFont val="Arial"/>
        <family val="2"/>
      </rPr>
      <t xml:space="preserve">The Simple Budget Forecasting Tool was created by the Minnesota Housing Stabilization Services Technical Assistance Team (HSS-TA Team), which is a partnership between CSH, Ei-Consultants, MESH, and North Star Policy Consulting. </t>
    </r>
    <r>
      <rPr>
        <b/>
        <sz val="11"/>
        <color rgb="FF000000"/>
        <rFont val="Arial"/>
        <family val="2"/>
      </rPr>
      <t xml:space="preserve">This tool is NOT a substitute for official guidance from state officials.
</t>
    </r>
    <r>
      <rPr>
        <sz val="11"/>
        <color rgb="FF000000"/>
        <rFont val="Arial"/>
        <family val="2"/>
      </rPr>
      <t xml:space="preserve">
This tool is intended to help your agency think about direct staff costs and revenue. It is intended to be a simplified version of a budgeting tool, meant to visualize how much revenue the Housing Supports Program could generate for your agency, as well as how much billable time each staff person will need to work in order to break even to cover the costs of their pay. Please note that </t>
    </r>
    <r>
      <rPr>
        <b/>
        <sz val="11"/>
        <color rgb="FF000000"/>
        <rFont val="Arial"/>
        <family val="2"/>
      </rPr>
      <t xml:space="preserve">this tool does NOT include all the possible costs associated with the Housing Supports Program </t>
    </r>
    <r>
      <rPr>
        <sz val="11"/>
        <color rgb="FF000000"/>
        <rFont val="Arial"/>
        <family val="2"/>
      </rPr>
      <t xml:space="preserve">such as medical billing, staff training, supervising staff, travel, EHR software that you may choose to purchase, etc. A more detailed Services Budget Tool that does include these factors is available from CSH. </t>
    </r>
  </si>
  <si>
    <t>Related resources:</t>
  </si>
  <si>
    <t>Camden Coalition, please insert here the NJ landing page with resources</t>
  </si>
  <si>
    <t>CSH Services Budget Tool</t>
  </si>
  <si>
    <t>CSH Services Budget Tool Companion Guide</t>
  </si>
  <si>
    <t>Staff Costs Forecasting Tool</t>
  </si>
  <si>
    <t>PERSONNEL COSTS</t>
  </si>
  <si>
    <t>FRINGE BENEFITS</t>
  </si>
  <si>
    <t>TOTAL</t>
  </si>
  <si>
    <t>Employee</t>
  </si>
  <si>
    <t>Position Title</t>
  </si>
  <si>
    <t>2021 Pay Rate</t>
  </si>
  <si>
    <t>Base Hours</t>
  </si>
  <si>
    <t>Annual Salary</t>
  </si>
  <si>
    <t>FICA</t>
  </si>
  <si>
    <t>Medicare</t>
  </si>
  <si>
    <t>SUTA</t>
  </si>
  <si>
    <t>Life/AD&amp;D Insurance</t>
  </si>
  <si>
    <t>LTD</t>
  </si>
  <si>
    <t>Health Insurance</t>
  </si>
  <si>
    <t>Workers' Comp</t>
  </si>
  <si>
    <t>Retirement</t>
  </si>
  <si>
    <t xml:space="preserve"> Retirement Match</t>
  </si>
  <si>
    <t>Total Fringe Benefits</t>
  </si>
  <si>
    <t>Total Annual Cost</t>
  </si>
  <si>
    <t>Total Monthly Cost</t>
  </si>
  <si>
    <t>Jane Doe</t>
  </si>
  <si>
    <t>Case Manager</t>
  </si>
  <si>
    <t>Revenue Forecasting Examples</t>
  </si>
  <si>
    <t>PMPM Examples</t>
  </si>
  <si>
    <t>Position</t>
  </si>
  <si>
    <t>Total Annual</t>
  </si>
  <si>
    <t># people billed for each a month</t>
  </si>
  <si>
    <t>Rate</t>
  </si>
  <si>
    <t>Total Annual Revenue</t>
  </si>
  <si>
    <t>Total Monthly Revenue</t>
  </si>
  <si>
    <t>Supportive Housing Direct Services Staff</t>
  </si>
  <si>
    <t xml:space="preserve">Note: The total annual cost for Jane Doe from the Staff Costs Forecasting Tool was $65,045.41. If Jane Doe the Case Manager meets state threshold requirements to bill for 15 clients and the rate is $400 a month, that will generate $72,000 in revenue and cover the costs of his employment with a small surplus that can be used for additional Medicaid related costs.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</si>
</sst>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1" formatCode="_(* #,##0_);_(* \(#,##0\);_(* &quot;-&quot;_);_(@_)"/>
    <numFmt numFmtId="44" formatCode="_(&quot;$&quot;* #,##0.00_);_(&quot;$&quot;* \(#,##0.00\);_(&quot;$&quot;* &quot;-&quot;??_);_(@_)"/>
    <numFmt numFmtId="164" formatCode="&quot;$&quot;#,##0.00"/>
    <numFmt numFmtId="165" formatCode="_(* #,##0_);_(* \(#,##0\);_(* &quot;-&quot;??_);_(@_)"/>
  </numFmts>
  <fonts count="22" x14ac:knownFonts="1">
    <font>
      <sz val="11"/>
      <color theme="1"/>
      <name val="Calibri"/>
      <family val="2"/>
      <scheme val="minor"/>
    </font>
    <font>
      <sz val="10"/>
      <name val="Arial"/>
      <family val="2"/>
    </font>
    <font>
      <b/>
      <sz val="10"/>
      <name val="Arial"/>
      <family val="2"/>
    </font>
    <font>
      <sz val="8"/>
      <name val="Arial"/>
      <family val="2"/>
    </font>
    <font>
      <sz val="11"/>
      <color theme="1"/>
      <name val="Calibri"/>
      <family val="2"/>
      <scheme val="minor"/>
    </font>
    <font>
      <b/>
      <sz val="11"/>
      <color theme="1"/>
      <name val="Arial"/>
      <family val="2"/>
    </font>
    <font>
      <sz val="11"/>
      <color theme="1"/>
      <name val="Arial"/>
      <family val="2"/>
    </font>
    <font>
      <b/>
      <sz val="10"/>
      <color theme="1"/>
      <name val="Arial"/>
      <family val="2"/>
    </font>
    <font>
      <sz val="10"/>
      <color theme="1"/>
      <name val="Arial"/>
      <family val="2"/>
    </font>
    <font>
      <b/>
      <sz val="20"/>
      <color theme="0"/>
      <name val="Arial"/>
      <family val="2"/>
    </font>
    <font>
      <sz val="20"/>
      <color theme="0"/>
      <name val="Arial"/>
      <family val="2"/>
    </font>
    <font>
      <b/>
      <sz val="12"/>
      <name val="Arial"/>
      <family val="2"/>
    </font>
    <font>
      <b/>
      <sz val="12"/>
      <color theme="0"/>
      <name val="Arial"/>
      <family val="2"/>
    </font>
    <font>
      <b/>
      <sz val="14"/>
      <color theme="1"/>
      <name val="Arial"/>
      <family val="2"/>
    </font>
    <font>
      <sz val="10"/>
      <color theme="0"/>
      <name val="Arial"/>
      <family val="2"/>
    </font>
    <font>
      <sz val="8.5"/>
      <color theme="1"/>
      <name val="Arial"/>
      <family val="2"/>
    </font>
    <font>
      <i/>
      <sz val="8.5"/>
      <color theme="1"/>
      <name val="Arial"/>
      <family val="2"/>
    </font>
    <font>
      <u/>
      <sz val="11"/>
      <color theme="10"/>
      <name val="Calibri"/>
      <family val="2"/>
      <scheme val="minor"/>
    </font>
    <font>
      <u/>
      <sz val="11"/>
      <color theme="10"/>
      <name val="Arial"/>
      <family val="2"/>
    </font>
    <font>
      <sz val="11"/>
      <color rgb="FF000000"/>
      <name val="Arial"/>
      <family val="2"/>
    </font>
    <font>
      <b/>
      <sz val="11"/>
      <color rgb="FF000000"/>
      <name val="Arial"/>
      <family val="2"/>
    </font>
    <font>
      <u/>
      <sz val="11"/>
      <color rgb="FFFF0000"/>
      <name val="Arial"/>
      <family val="2"/>
    </font>
  </fonts>
  <fills count="8">
    <fill>
      <patternFill patternType="none"/>
    </fill>
    <fill>
      <patternFill patternType="gray125"/>
    </fill>
    <fill>
      <patternFill patternType="solid">
        <fgColor theme="1"/>
        <bgColor indexed="64"/>
      </patternFill>
    </fill>
    <fill>
      <patternFill patternType="solid">
        <fgColor theme="0"/>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rgb="FFF0F5FA"/>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style="thin">
        <color indexed="64"/>
      </right>
      <top style="thin">
        <color indexed="64"/>
      </top>
      <bottom style="thin">
        <color indexed="64"/>
      </bottom>
      <diagonal/>
    </border>
    <border>
      <left style="thin">
        <color indexed="64"/>
      </left>
      <right style="thick">
        <color auto="1"/>
      </right>
      <top style="thin">
        <color indexed="64"/>
      </top>
      <bottom style="thin">
        <color indexed="64"/>
      </bottom>
      <diagonal/>
    </border>
    <border>
      <left style="thick">
        <color auto="1"/>
      </left>
      <right style="thin">
        <color indexed="64"/>
      </right>
      <top style="thin">
        <color indexed="64"/>
      </top>
      <bottom style="medium">
        <color indexed="64"/>
      </bottom>
      <diagonal/>
    </border>
    <border>
      <left style="thin">
        <color indexed="64"/>
      </left>
      <right style="thick">
        <color auto="1"/>
      </right>
      <top style="thin">
        <color indexed="64"/>
      </top>
      <bottom style="medium">
        <color indexed="64"/>
      </bottom>
      <diagonal/>
    </border>
    <border>
      <left style="thick">
        <color auto="1"/>
      </left>
      <right/>
      <top/>
      <bottom style="thick">
        <color auto="1"/>
      </bottom>
      <diagonal/>
    </border>
    <border>
      <left/>
      <right/>
      <top/>
      <bottom style="thick">
        <color auto="1"/>
      </bottom>
      <diagonal/>
    </border>
    <border>
      <left style="medium">
        <color indexed="64"/>
      </left>
      <right style="thin">
        <color indexed="64"/>
      </right>
      <top style="medium">
        <color indexed="64"/>
      </top>
      <bottom style="thick">
        <color auto="1"/>
      </bottom>
      <diagonal/>
    </border>
    <border>
      <left/>
      <right style="medium">
        <color indexed="64"/>
      </right>
      <top style="medium">
        <color indexed="64"/>
      </top>
      <bottom style="thick">
        <color auto="1"/>
      </bottom>
      <diagonal/>
    </border>
    <border>
      <left/>
      <right/>
      <top style="medium">
        <color indexed="64"/>
      </top>
      <bottom style="thick">
        <color auto="1"/>
      </bottom>
      <diagonal/>
    </border>
    <border>
      <left style="thin">
        <color indexed="64"/>
      </left>
      <right style="thick">
        <color auto="1"/>
      </right>
      <top style="medium">
        <color indexed="64"/>
      </top>
      <bottom style="thick">
        <color auto="1"/>
      </bottom>
      <diagonal/>
    </border>
    <border>
      <left style="thin">
        <color indexed="64"/>
      </left>
      <right/>
      <top style="thin">
        <color indexed="64"/>
      </top>
      <bottom style="medium">
        <color indexed="64"/>
      </bottom>
      <diagonal/>
    </border>
    <border>
      <left style="medium">
        <color indexed="64"/>
      </left>
      <right/>
      <top/>
      <bottom/>
      <diagonal/>
    </border>
    <border>
      <left style="medium">
        <color indexed="64"/>
      </left>
      <right/>
      <top/>
      <bottom style="thick">
        <color auto="1"/>
      </bottom>
      <diagonal/>
    </border>
    <border>
      <left style="medium">
        <color indexed="64"/>
      </left>
      <right/>
      <top style="medium">
        <color indexed="64"/>
      </top>
      <bottom style="thick">
        <color auto="1"/>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ck">
        <color auto="1"/>
      </bottom>
      <diagonal/>
    </border>
    <border>
      <left style="thin">
        <color indexed="64"/>
      </left>
      <right style="thick">
        <color indexed="64"/>
      </right>
      <top style="medium">
        <color indexed="64"/>
      </top>
      <bottom style="thin">
        <color indexed="64"/>
      </bottom>
      <diagonal/>
    </border>
    <border>
      <left style="thin">
        <color indexed="64"/>
      </left>
      <right style="thin">
        <color indexed="64"/>
      </right>
      <top style="thin">
        <color indexed="64"/>
      </top>
      <bottom style="thick">
        <color indexed="64"/>
      </bottom>
      <diagonal/>
    </border>
    <border>
      <left style="thin">
        <color indexed="64"/>
      </left>
      <right/>
      <top style="thin">
        <color indexed="64"/>
      </top>
      <bottom style="thick">
        <color indexed="64"/>
      </bottom>
      <diagonal/>
    </border>
    <border>
      <left style="medium">
        <color indexed="64"/>
      </left>
      <right/>
      <top style="thick">
        <color auto="1"/>
      </top>
      <bottom/>
      <diagonal/>
    </border>
    <border>
      <left/>
      <right style="medium">
        <color indexed="64"/>
      </right>
      <top style="thick">
        <color auto="1"/>
      </top>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style="thick">
        <color auto="1"/>
      </left>
      <right/>
      <top/>
      <bottom/>
      <diagonal/>
    </border>
    <border>
      <left/>
      <right style="thin">
        <color indexed="64"/>
      </right>
      <top style="thin">
        <color indexed="64"/>
      </top>
      <bottom style="thin">
        <color indexed="64"/>
      </bottom>
      <diagonal/>
    </border>
  </borders>
  <cellStyleXfs count="5">
    <xf numFmtId="0" fontId="0" fillId="0" borderId="0"/>
    <xf numFmtId="0" fontId="1" fillId="0" borderId="0"/>
    <xf numFmtId="0" fontId="3" fillId="0" borderId="0"/>
    <xf numFmtId="44" fontId="4" fillId="0" borderId="0" applyFont="0" applyFill="0" applyBorder="0" applyAlignment="0" applyProtection="0"/>
    <xf numFmtId="0" fontId="17" fillId="0" borderId="0" applyNumberFormat="0" applyFill="0" applyBorder="0" applyAlignment="0" applyProtection="0"/>
  </cellStyleXfs>
  <cellXfs count="107">
    <xf numFmtId="0" fontId="0" fillId="0" borderId="0" xfId="0"/>
    <xf numFmtId="0" fontId="6" fillId="0" borderId="0" xfId="0" applyFont="1"/>
    <xf numFmtId="0" fontId="8" fillId="0" borderId="0" xfId="0" applyFont="1"/>
    <xf numFmtId="0" fontId="10" fillId="0" borderId="0" xfId="0" applyFont="1"/>
    <xf numFmtId="164" fontId="10" fillId="0" borderId="0" xfId="0" applyNumberFormat="1" applyFont="1"/>
    <xf numFmtId="0" fontId="6" fillId="0" borderId="0" xfId="0" applyFont="1" applyAlignment="1">
      <alignment wrapText="1"/>
    </xf>
    <xf numFmtId="0" fontId="6" fillId="0" borderId="1" xfId="0" applyFont="1" applyBorder="1"/>
    <xf numFmtId="164" fontId="6" fillId="0" borderId="0" xfId="0" applyNumberFormat="1" applyFont="1"/>
    <xf numFmtId="9" fontId="6" fillId="0" borderId="0" xfId="0" applyNumberFormat="1" applyFont="1" applyAlignment="1">
      <alignment wrapText="1"/>
    </xf>
    <xf numFmtId="4" fontId="1" fillId="3" borderId="1" xfId="0" applyNumberFormat="1" applyFont="1" applyFill="1" applyBorder="1" applyAlignment="1">
      <alignment wrapText="1"/>
    </xf>
    <xf numFmtId="0" fontId="6" fillId="3" borderId="0" xfId="0" applyFont="1" applyFill="1"/>
    <xf numFmtId="0" fontId="6" fillId="3" borderId="0" xfId="0" applyFont="1" applyFill="1" applyAlignment="1">
      <alignment wrapText="1"/>
    </xf>
    <xf numFmtId="164" fontId="6" fillId="3" borderId="0" xfId="0" applyNumberFormat="1" applyFont="1" applyFill="1"/>
    <xf numFmtId="164" fontId="1" fillId="3" borderId="2" xfId="0" applyNumberFormat="1" applyFont="1" applyFill="1" applyBorder="1" applyAlignment="1">
      <alignment wrapText="1"/>
    </xf>
    <xf numFmtId="164" fontId="1" fillId="3" borderId="3" xfId="0" applyNumberFormat="1" applyFont="1" applyFill="1" applyBorder="1" applyAlignment="1">
      <alignment wrapText="1"/>
    </xf>
    <xf numFmtId="4" fontId="1" fillId="3" borderId="2" xfId="0" applyNumberFormat="1" applyFont="1" applyFill="1" applyBorder="1" applyAlignment="1">
      <alignment wrapText="1"/>
    </xf>
    <xf numFmtId="4" fontId="1" fillId="3" borderId="3" xfId="0" applyNumberFormat="1" applyFont="1" applyFill="1" applyBorder="1" applyAlignment="1">
      <alignment wrapText="1"/>
    </xf>
    <xf numFmtId="4" fontId="1" fillId="3" borderId="4" xfId="0" applyNumberFormat="1" applyFont="1" applyFill="1" applyBorder="1" applyAlignment="1">
      <alignment wrapText="1"/>
    </xf>
    <xf numFmtId="0" fontId="12" fillId="3" borderId="0" xfId="0" applyFont="1" applyFill="1" applyAlignment="1">
      <alignment vertical="center"/>
    </xf>
    <xf numFmtId="0" fontId="1" fillId="3" borderId="9" xfId="2" applyFont="1" applyFill="1" applyBorder="1"/>
    <xf numFmtId="0" fontId="1" fillId="3" borderId="11" xfId="2" applyFont="1" applyFill="1" applyBorder="1"/>
    <xf numFmtId="0" fontId="8" fillId="3" borderId="13" xfId="0" applyFont="1" applyFill="1" applyBorder="1"/>
    <xf numFmtId="0" fontId="8" fillId="3" borderId="14" xfId="0" applyFont="1" applyFill="1" applyBorder="1" applyAlignment="1">
      <alignment wrapText="1"/>
    </xf>
    <xf numFmtId="0" fontId="8" fillId="3" borderId="14" xfId="0" applyFont="1" applyFill="1" applyBorder="1"/>
    <xf numFmtId="0" fontId="12" fillId="3" borderId="14" xfId="0" applyFont="1" applyFill="1" applyBorder="1" applyAlignment="1">
      <alignment vertical="center"/>
    </xf>
    <xf numFmtId="44" fontId="7" fillId="5" borderId="15" xfId="3" applyFont="1" applyFill="1" applyBorder="1"/>
    <xf numFmtId="44" fontId="7" fillId="5" borderId="18" xfId="3" applyFont="1" applyFill="1" applyBorder="1"/>
    <xf numFmtId="0" fontId="1" fillId="3" borderId="5" xfId="1" applyFill="1" applyBorder="1" applyAlignment="1">
      <alignment wrapText="1"/>
    </xf>
    <xf numFmtId="0" fontId="1" fillId="3" borderId="19" xfId="1" applyFill="1" applyBorder="1" applyAlignment="1">
      <alignment wrapText="1"/>
    </xf>
    <xf numFmtId="165" fontId="14" fillId="3" borderId="20" xfId="1" applyNumberFormat="1" applyFont="1" applyFill="1" applyBorder="1" applyAlignment="1">
      <alignment wrapText="1"/>
    </xf>
    <xf numFmtId="0" fontId="8" fillId="3" borderId="21" xfId="0" applyFont="1" applyFill="1" applyBorder="1"/>
    <xf numFmtId="0" fontId="16" fillId="3" borderId="0" xfId="0" applyFont="1" applyFill="1" applyAlignment="1">
      <alignment horizontal="center" vertical="center" wrapText="1"/>
    </xf>
    <xf numFmtId="0" fontId="16" fillId="0" borderId="0" xfId="0" applyFont="1" applyAlignment="1">
      <alignment horizontal="center" vertical="center" wrapText="1"/>
    </xf>
    <xf numFmtId="164" fontId="15" fillId="3" borderId="0" xfId="0" applyNumberFormat="1" applyFont="1" applyFill="1" applyAlignment="1">
      <alignment horizontal="center" vertical="center" wrapText="1"/>
    </xf>
    <xf numFmtId="0" fontId="8" fillId="3" borderId="0" xfId="0" applyFont="1" applyFill="1"/>
    <xf numFmtId="0" fontId="8" fillId="3" borderId="0" xfId="0" applyFont="1" applyFill="1" applyAlignment="1">
      <alignment wrapText="1"/>
    </xf>
    <xf numFmtId="0" fontId="8" fillId="3" borderId="0" xfId="0" applyFont="1" applyFill="1" applyAlignment="1">
      <alignment horizontal="center"/>
    </xf>
    <xf numFmtId="0" fontId="7" fillId="3" borderId="0" xfId="0" applyFont="1" applyFill="1"/>
    <xf numFmtId="44" fontId="7" fillId="3" borderId="0" xfId="3" applyFont="1" applyFill="1" applyBorder="1"/>
    <xf numFmtId="0" fontId="2" fillId="4" borderId="9" xfId="1" applyFont="1" applyFill="1" applyBorder="1" applyAlignment="1">
      <alignment horizontal="center" vertical="center" wrapText="1"/>
    </xf>
    <xf numFmtId="0" fontId="2" fillId="4" borderId="5" xfId="1" applyFont="1" applyFill="1" applyBorder="1" applyAlignment="1">
      <alignment horizontal="center" vertical="center" wrapText="1"/>
    </xf>
    <xf numFmtId="0" fontId="2" fillId="4" borderId="2" xfId="0" applyFont="1" applyFill="1" applyBorder="1" applyAlignment="1">
      <alignment horizontal="center" vertical="center" wrapText="1"/>
    </xf>
    <xf numFmtId="0" fontId="2" fillId="3" borderId="20" xfId="1" applyFont="1" applyFill="1" applyBorder="1" applyAlignment="1">
      <alignment vertical="center"/>
    </xf>
    <xf numFmtId="0" fontId="2" fillId="4" borderId="1" xfId="0" applyFont="1" applyFill="1" applyBorder="1" applyAlignment="1">
      <alignment horizontal="center" vertical="center" wrapText="1"/>
    </xf>
    <xf numFmtId="0" fontId="7" fillId="4" borderId="1" xfId="0" applyFont="1" applyFill="1" applyBorder="1" applyAlignment="1">
      <alignment horizontal="center" vertical="center" wrapText="1"/>
    </xf>
    <xf numFmtId="164" fontId="2" fillId="4" borderId="10" xfId="0" applyNumberFormat="1" applyFont="1" applyFill="1" applyBorder="1" applyAlignment="1">
      <alignment horizontal="center" vertical="center" wrapText="1"/>
    </xf>
    <xf numFmtId="0" fontId="5" fillId="4" borderId="1" xfId="0" applyFont="1" applyFill="1" applyBorder="1" applyAlignment="1">
      <alignment horizontal="center" vertical="center" wrapText="1"/>
    </xf>
    <xf numFmtId="44" fontId="6" fillId="0" borderId="5" xfId="3" applyFont="1" applyBorder="1"/>
    <xf numFmtId="0" fontId="5" fillId="5" borderId="23" xfId="0" applyFont="1" applyFill="1" applyBorder="1" applyAlignment="1">
      <alignment horizontal="center" vertical="center" wrapText="1"/>
    </xf>
    <xf numFmtId="0" fontId="5" fillId="4" borderId="5" xfId="0" applyFont="1" applyFill="1" applyBorder="1" applyAlignment="1">
      <alignment horizontal="center" vertical="center"/>
    </xf>
    <xf numFmtId="0" fontId="2" fillId="4" borderId="5" xfId="0" applyFont="1" applyFill="1" applyBorder="1" applyAlignment="1">
      <alignment horizontal="center" vertical="center" wrapText="1"/>
    </xf>
    <xf numFmtId="4" fontId="1" fillId="0" borderId="5" xfId="0" applyNumberFormat="1" applyFont="1" applyBorder="1" applyAlignment="1">
      <alignment wrapText="1"/>
    </xf>
    <xf numFmtId="4" fontId="1" fillId="0" borderId="19" xfId="0" applyNumberFormat="1" applyFont="1" applyBorder="1" applyAlignment="1">
      <alignment wrapText="1"/>
    </xf>
    <xf numFmtId="0" fontId="7" fillId="5" borderId="22" xfId="0" applyFont="1" applyFill="1" applyBorder="1"/>
    <xf numFmtId="0" fontId="2" fillId="4" borderId="24" xfId="0" applyFont="1" applyFill="1" applyBorder="1" applyAlignment="1">
      <alignment horizontal="center" vertical="center" wrapText="1"/>
    </xf>
    <xf numFmtId="41" fontId="1" fillId="3" borderId="5" xfId="1" applyNumberFormat="1" applyFill="1" applyBorder="1" applyAlignment="1">
      <alignment wrapText="1"/>
    </xf>
    <xf numFmtId="41" fontId="1" fillId="3" borderId="19" xfId="1" applyNumberFormat="1" applyFill="1" applyBorder="1" applyAlignment="1">
      <alignment wrapText="1"/>
    </xf>
    <xf numFmtId="0" fontId="2" fillId="4" borderId="24" xfId="1" applyFont="1" applyFill="1" applyBorder="1" applyAlignment="1">
      <alignment horizontal="center" vertical="center" wrapText="1"/>
    </xf>
    <xf numFmtId="44" fontId="7" fillId="5" borderId="27" xfId="3" applyFont="1" applyFill="1" applyBorder="1"/>
    <xf numFmtId="0" fontId="5" fillId="4" borderId="9" xfId="0" applyFont="1" applyFill="1" applyBorder="1" applyAlignment="1">
      <alignment horizontal="center" vertical="center"/>
    </xf>
    <xf numFmtId="0" fontId="5" fillId="5" borderId="28" xfId="0" applyFont="1" applyFill="1" applyBorder="1" applyAlignment="1">
      <alignment horizontal="center" vertical="center" wrapText="1"/>
    </xf>
    <xf numFmtId="0" fontId="6" fillId="0" borderId="9" xfId="0" applyFont="1" applyBorder="1"/>
    <xf numFmtId="0" fontId="10" fillId="3" borderId="31" xfId="0" applyFont="1" applyFill="1" applyBorder="1"/>
    <xf numFmtId="0" fontId="12" fillId="3" borderId="7" xfId="0" applyFont="1" applyFill="1" applyBorder="1" applyAlignment="1">
      <alignment vertical="center"/>
    </xf>
    <xf numFmtId="44" fontId="2" fillId="7" borderId="25" xfId="3" applyFont="1" applyFill="1" applyBorder="1" applyAlignment="1">
      <alignment wrapText="1"/>
    </xf>
    <xf numFmtId="44" fontId="2" fillId="7" borderId="26" xfId="3" applyFont="1" applyFill="1" applyBorder="1" applyAlignment="1">
      <alignment wrapText="1"/>
    </xf>
    <xf numFmtId="44" fontId="2" fillId="7" borderId="25" xfId="3" applyFont="1" applyFill="1" applyBorder="1"/>
    <xf numFmtId="44" fontId="2" fillId="7" borderId="26" xfId="3" applyFont="1" applyFill="1" applyBorder="1"/>
    <xf numFmtId="44" fontId="2" fillId="7" borderId="2" xfId="3" applyFont="1" applyFill="1" applyBorder="1"/>
    <xf numFmtId="44" fontId="7" fillId="7" borderId="10" xfId="3" applyFont="1" applyFill="1" applyBorder="1"/>
    <xf numFmtId="44" fontId="2" fillId="7" borderId="3" xfId="3" applyFont="1" applyFill="1" applyBorder="1"/>
    <xf numFmtId="44" fontId="7" fillId="7" borderId="12" xfId="3" applyFont="1" applyFill="1" applyBorder="1"/>
    <xf numFmtId="44" fontId="5" fillId="7" borderId="2" xfId="3" applyFont="1" applyFill="1" applyBorder="1"/>
    <xf numFmtId="44" fontId="5" fillId="7" borderId="10" xfId="3" applyFont="1" applyFill="1" applyBorder="1"/>
    <xf numFmtId="0" fontId="6" fillId="0" borderId="29" xfId="0" applyFont="1" applyBorder="1"/>
    <xf numFmtId="44" fontId="6" fillId="0" borderId="30" xfId="3" applyFont="1" applyBorder="1"/>
    <xf numFmtId="0" fontId="9" fillId="0" borderId="0" xfId="0" applyFont="1"/>
    <xf numFmtId="0" fontId="18" fillId="0" borderId="0" xfId="4" applyFont="1"/>
    <xf numFmtId="0" fontId="11" fillId="0" borderId="36" xfId="0" applyFont="1" applyBorder="1"/>
    <xf numFmtId="0" fontId="11" fillId="0" borderId="0" xfId="0" applyFont="1"/>
    <xf numFmtId="0" fontId="6" fillId="0" borderId="36" xfId="0" applyFont="1" applyBorder="1"/>
    <xf numFmtId="0" fontId="8" fillId="0" borderId="0" xfId="0" applyFont="1" applyAlignment="1">
      <alignment wrapText="1"/>
    </xf>
    <xf numFmtId="0" fontId="21" fillId="0" borderId="0" xfId="4" applyFont="1"/>
    <xf numFmtId="0" fontId="5" fillId="4" borderId="37" xfId="0" applyFont="1" applyFill="1" applyBorder="1" applyAlignment="1">
      <alignment horizontal="center" vertical="center"/>
    </xf>
    <xf numFmtId="44" fontId="6" fillId="0" borderId="37" xfId="0" applyNumberFormat="1" applyFont="1" applyBorder="1"/>
    <xf numFmtId="0" fontId="9" fillId="2" borderId="0" xfId="0" applyFont="1" applyFill="1" applyAlignment="1">
      <alignment horizontal="center"/>
    </xf>
    <xf numFmtId="0" fontId="11" fillId="6" borderId="6" xfId="0" applyFont="1" applyFill="1" applyBorder="1" applyAlignment="1">
      <alignment horizontal="center"/>
    </xf>
    <xf numFmtId="0" fontId="11" fillId="6" borderId="7" xfId="0" applyFont="1" applyFill="1" applyBorder="1" applyAlignment="1">
      <alignment horizontal="center"/>
    </xf>
    <xf numFmtId="0" fontId="11" fillId="6" borderId="8" xfId="0" applyFont="1" applyFill="1" applyBorder="1" applyAlignment="1">
      <alignment horizontal="center"/>
    </xf>
    <xf numFmtId="0" fontId="8" fillId="0" borderId="7" xfId="0" applyFont="1" applyBorder="1" applyAlignment="1">
      <alignment horizontal="center" wrapText="1"/>
    </xf>
    <xf numFmtId="0" fontId="13" fillId="0" borderId="0" xfId="0" applyFont="1" applyAlignment="1">
      <alignment horizontal="center"/>
    </xf>
    <xf numFmtId="0" fontId="9" fillId="2" borderId="0" xfId="0" applyFont="1" applyFill="1" applyAlignment="1">
      <alignment horizontal="left"/>
    </xf>
    <xf numFmtId="0" fontId="19" fillId="0" borderId="33" xfId="0" applyFont="1" applyBorder="1" applyAlignment="1">
      <alignment horizontal="left" vertical="center" wrapText="1"/>
    </xf>
    <xf numFmtId="0" fontId="6" fillId="0" borderId="34" xfId="0" applyFont="1" applyBorder="1" applyAlignment="1">
      <alignment horizontal="left" vertical="center" wrapText="1"/>
    </xf>
    <xf numFmtId="0" fontId="6" fillId="0" borderId="35" xfId="0" applyFont="1" applyBorder="1" applyAlignment="1">
      <alignment horizontal="left" vertical="center" wrapText="1"/>
    </xf>
    <xf numFmtId="0" fontId="8" fillId="3" borderId="22" xfId="0" applyFont="1" applyFill="1" applyBorder="1" applyAlignment="1">
      <alignment horizontal="center"/>
    </xf>
    <xf numFmtId="0" fontId="8" fillId="3" borderId="17" xfId="0" applyFont="1" applyFill="1" applyBorder="1" applyAlignment="1">
      <alignment horizontal="center"/>
    </xf>
    <xf numFmtId="0" fontId="8" fillId="3" borderId="16" xfId="0" applyFont="1" applyFill="1" applyBorder="1" applyAlignment="1">
      <alignment horizontal="center"/>
    </xf>
    <xf numFmtId="0" fontId="9" fillId="0" borderId="0" xfId="0" applyFont="1" applyAlignment="1">
      <alignment horizontal="center"/>
    </xf>
    <xf numFmtId="0" fontId="11" fillId="6" borderId="31" xfId="0" applyFont="1" applyFill="1" applyBorder="1" applyAlignment="1">
      <alignment horizontal="center" vertical="center"/>
    </xf>
    <xf numFmtId="0" fontId="11" fillId="6" borderId="7" xfId="0" applyFont="1" applyFill="1" applyBorder="1" applyAlignment="1">
      <alignment horizontal="center" vertical="center"/>
    </xf>
    <xf numFmtId="0" fontId="11" fillId="6" borderId="32" xfId="0" applyFont="1" applyFill="1" applyBorder="1" applyAlignment="1">
      <alignment horizontal="center" vertical="center"/>
    </xf>
    <xf numFmtId="0" fontId="12" fillId="6" borderId="7" xfId="0" applyFont="1" applyFill="1" applyBorder="1" applyAlignment="1">
      <alignment horizontal="center" vertical="center"/>
    </xf>
    <xf numFmtId="0" fontId="12" fillId="6" borderId="32" xfId="0" applyFont="1" applyFill="1" applyBorder="1" applyAlignment="1">
      <alignment horizontal="center" vertical="center"/>
    </xf>
    <xf numFmtId="0" fontId="11" fillId="6" borderId="31" xfId="0" applyFont="1" applyFill="1" applyBorder="1" applyAlignment="1">
      <alignment horizontal="center"/>
    </xf>
    <xf numFmtId="0" fontId="9" fillId="3" borderId="6" xfId="0" applyFont="1" applyFill="1" applyBorder="1" applyAlignment="1">
      <alignment horizontal="center"/>
    </xf>
    <xf numFmtId="0" fontId="9" fillId="3" borderId="7" xfId="0" applyFont="1" applyFill="1" applyBorder="1" applyAlignment="1">
      <alignment horizontal="center"/>
    </xf>
  </cellXfs>
  <cellStyles count="5">
    <cellStyle name="Currency" xfId="3" builtinId="4"/>
    <cellStyle name="Hyperlink" xfId="4" builtinId="8"/>
    <cellStyle name="Normal" xfId="0" builtinId="0"/>
    <cellStyle name="Normal_finalbud.GF01-350-001" xfId="1" xr:uid="{00000000-0005-0000-0000-000001000000}"/>
    <cellStyle name="Normal_FY06 Budgets Gaming Reimb" xfId="2" xr:uid="{00000000-0005-0000-0000-000002000000}"/>
  </cellStyles>
  <dxfs count="2">
    <dxf>
      <font>
        <color rgb="FF006100"/>
      </font>
      <fill>
        <patternFill>
          <bgColor rgb="FFC6EFCE"/>
        </patternFill>
      </fill>
    </dxf>
    <dxf>
      <font>
        <color rgb="FF9C0006"/>
      </font>
      <fill>
        <patternFill>
          <bgColor rgb="FFFFC7CE"/>
        </patternFill>
      </fill>
    </dxf>
  </dxfs>
  <tableStyles count="0" defaultTableStyle="TableStyleMedium2" defaultPivotStyle="PivotStyleLight16"/>
  <colors>
    <mruColors>
      <color rgb="FFF0F5FA"/>
      <color rgb="FFF9FBFD"/>
      <color rgb="FFEFF6F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drive.google.com/file/d/1AmbiM_5wYpEKMedEJKDPo10iG-m1r1ql/view?usp=sharing" TargetMode="External"/><Relationship Id="rId1" Type="http://schemas.openxmlformats.org/officeDocument/2006/relationships/hyperlink" Target="https://mesh-mn.org/wp-content/uploads/2021/02/Copy-of-CSH-Services-Budget-Tool-2.0_MN-HSS-tailored-2021-01.xlsx"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8C2F2C-F290-4B43-AB13-2E20A79A6A6F}">
  <sheetPr>
    <pageSetUpPr fitToPage="1"/>
  </sheetPr>
  <dimension ref="B1:T9"/>
  <sheetViews>
    <sheetView showGridLines="0" workbookViewId="0">
      <selection activeCell="B4" sqref="B4:K4"/>
    </sheetView>
  </sheetViews>
  <sheetFormatPr baseColWidth="10" defaultColWidth="8.83203125" defaultRowHeight="15" x14ac:dyDescent="0.2"/>
  <cols>
    <col min="1" max="1" width="0.83203125" customWidth="1"/>
  </cols>
  <sheetData>
    <row r="1" spans="2:20" ht="4.5" customHeight="1" x14ac:dyDescent="0.2"/>
    <row r="2" spans="2:20" ht="25" x14ac:dyDescent="0.25">
      <c r="B2" s="91" t="s">
        <v>0</v>
      </c>
      <c r="C2" s="91"/>
      <c r="D2" s="91"/>
      <c r="E2" s="91"/>
      <c r="F2" s="91"/>
      <c r="G2" s="91"/>
      <c r="H2" s="91"/>
      <c r="I2" s="91"/>
      <c r="J2" s="91"/>
      <c r="K2" s="91"/>
      <c r="L2" s="76"/>
      <c r="M2" s="76"/>
      <c r="N2" s="76"/>
      <c r="O2" s="76"/>
      <c r="P2" s="76"/>
      <c r="Q2" s="76"/>
      <c r="R2" s="76"/>
      <c r="S2" s="76"/>
      <c r="T2" s="76"/>
    </row>
    <row r="3" spans="2:20" ht="10.5" customHeight="1" thickBot="1" x14ac:dyDescent="0.25"/>
    <row r="4" spans="2:20" ht="183" customHeight="1" x14ac:dyDescent="0.2">
      <c r="B4" s="92" t="s">
        <v>1</v>
      </c>
      <c r="C4" s="93"/>
      <c r="D4" s="93"/>
      <c r="E4" s="93"/>
      <c r="F4" s="93"/>
      <c r="G4" s="93"/>
      <c r="H4" s="93"/>
      <c r="I4" s="93"/>
      <c r="J4" s="93"/>
      <c r="K4" s="94"/>
    </row>
    <row r="5" spans="2:20" ht="16" thickTop="1" x14ac:dyDescent="0.2"/>
    <row r="6" spans="2:20" x14ac:dyDescent="0.2">
      <c r="B6" s="1" t="s">
        <v>2</v>
      </c>
    </row>
    <row r="7" spans="2:20" x14ac:dyDescent="0.2">
      <c r="B7" s="82" t="s">
        <v>3</v>
      </c>
    </row>
    <row r="8" spans="2:20" x14ac:dyDescent="0.2">
      <c r="B8" s="77" t="s">
        <v>4</v>
      </c>
    </row>
    <row r="9" spans="2:20" x14ac:dyDescent="0.2">
      <c r="B9" s="77" t="s">
        <v>5</v>
      </c>
    </row>
  </sheetData>
  <mergeCells count="2">
    <mergeCell ref="B2:K2"/>
    <mergeCell ref="B4:K4"/>
  </mergeCells>
  <hyperlinks>
    <hyperlink ref="B8" r:id="rId1" xr:uid="{46A20E93-0FAD-4569-B6A5-380957AC1312}"/>
    <hyperlink ref="B9" r:id="rId2" xr:uid="{8DAF2C61-B4A4-4ABE-A683-4E23CA450FBC}"/>
  </hyperlinks>
  <pageMargins left="0.7" right="0.7" top="0.75" bottom="0.75" header="0.3" footer="0.3"/>
  <pageSetup orientation="landscape"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U11"/>
  <sheetViews>
    <sheetView showGridLines="0" zoomScaleNormal="100" workbookViewId="0">
      <selection activeCell="D8" sqref="D8"/>
    </sheetView>
  </sheetViews>
  <sheetFormatPr baseColWidth="10" defaultColWidth="8.83203125" defaultRowHeight="14" x14ac:dyDescent="0.15"/>
  <cols>
    <col min="1" max="1" width="0.83203125" style="1" customWidth="1"/>
    <col min="2" max="2" width="23.83203125" style="1" bestFit="1" customWidth="1"/>
    <col min="3" max="3" width="11" style="5" customWidth="1"/>
    <col min="4" max="4" width="10.6640625" style="1" customWidth="1"/>
    <col min="5" max="5" width="11.83203125" style="1" bestFit="1" customWidth="1"/>
    <col min="6" max="6" width="13.33203125" style="1" bestFit="1" customWidth="1"/>
    <col min="7" max="7" width="1.5" style="1" customWidth="1"/>
    <col min="8" max="8" width="8.33203125" style="1" customWidth="1"/>
    <col min="9" max="9" width="9.1640625" style="1" bestFit="1" customWidth="1"/>
    <col min="10" max="10" width="7.33203125" style="1" customWidth="1"/>
    <col min="11" max="11" width="9.6640625" style="1" customWidth="1"/>
    <col min="12" max="12" width="7" style="1" customWidth="1"/>
    <col min="13" max="13" width="9.5" style="1" customWidth="1"/>
    <col min="14" max="14" width="8.6640625" style="1" customWidth="1"/>
    <col min="15" max="15" width="10.5" style="1" customWidth="1"/>
    <col min="16" max="16" width="10.1640625" style="1" customWidth="1"/>
    <col min="17" max="17" width="12.6640625" style="1" customWidth="1"/>
    <col min="18" max="18" width="1.5" style="1" customWidth="1"/>
    <col min="19" max="19" width="11.1640625" style="1" bestFit="1" customWidth="1"/>
    <col min="20" max="20" width="11.83203125" style="7" customWidth="1"/>
    <col min="21" max="21" width="9.33203125" style="7" bestFit="1" customWidth="1"/>
    <col min="22" max="16384" width="8.83203125" style="1"/>
  </cols>
  <sheetData>
    <row r="1" spans="2:21" ht="4.5" customHeight="1" x14ac:dyDescent="0.15"/>
    <row r="2" spans="2:21" s="3" customFormat="1" ht="25" x14ac:dyDescent="0.25">
      <c r="B2" s="91" t="s">
        <v>6</v>
      </c>
      <c r="C2" s="91"/>
      <c r="D2" s="91"/>
      <c r="E2" s="91"/>
      <c r="F2" s="91"/>
      <c r="G2" s="91"/>
      <c r="H2" s="91"/>
      <c r="I2" s="91"/>
      <c r="J2" s="91"/>
      <c r="K2" s="91"/>
      <c r="L2" s="91"/>
      <c r="M2" s="91"/>
      <c r="N2" s="91"/>
      <c r="O2" s="91"/>
      <c r="P2" s="91"/>
      <c r="Q2" s="91"/>
      <c r="R2" s="91"/>
      <c r="S2" s="91"/>
      <c r="T2" s="91"/>
      <c r="U2" s="4"/>
    </row>
    <row r="3" spans="2:21" s="3" customFormat="1" ht="10.5" customHeight="1" thickBot="1" x14ac:dyDescent="0.3">
      <c r="B3" s="98"/>
      <c r="C3" s="98"/>
      <c r="D3" s="98"/>
      <c r="E3" s="98"/>
      <c r="F3" s="98"/>
      <c r="G3" s="98"/>
      <c r="H3" s="98"/>
      <c r="I3" s="98"/>
      <c r="J3" s="98"/>
      <c r="K3" s="98"/>
      <c r="L3" s="98"/>
      <c r="M3" s="98"/>
      <c r="N3" s="98"/>
      <c r="O3" s="98"/>
      <c r="P3" s="98"/>
      <c r="Q3" s="98"/>
      <c r="R3" s="98"/>
      <c r="S3" s="98"/>
      <c r="T3" s="98"/>
      <c r="U3" s="4"/>
    </row>
    <row r="4" spans="2:21" s="3" customFormat="1" ht="27" thickTop="1" thickBot="1" x14ac:dyDescent="0.3">
      <c r="B4" s="105"/>
      <c r="C4" s="106"/>
      <c r="D4" s="99" t="s">
        <v>7</v>
      </c>
      <c r="E4" s="100"/>
      <c r="F4" s="101"/>
      <c r="G4" s="62"/>
      <c r="H4" s="99" t="s">
        <v>8</v>
      </c>
      <c r="I4" s="102"/>
      <c r="J4" s="102"/>
      <c r="K4" s="102"/>
      <c r="L4" s="102"/>
      <c r="M4" s="102"/>
      <c r="N4" s="102"/>
      <c r="O4" s="102"/>
      <c r="P4" s="102"/>
      <c r="Q4" s="103"/>
      <c r="R4" s="63"/>
      <c r="S4" s="104" t="s">
        <v>9</v>
      </c>
      <c r="T4" s="88"/>
      <c r="U4" s="4"/>
    </row>
    <row r="5" spans="2:21" s="2" customFormat="1" ht="42" x14ac:dyDescent="0.15">
      <c r="B5" s="39" t="s">
        <v>10</v>
      </c>
      <c r="C5" s="40" t="s">
        <v>11</v>
      </c>
      <c r="D5" s="41" t="s">
        <v>12</v>
      </c>
      <c r="E5" s="40" t="s">
        <v>13</v>
      </c>
      <c r="F5" s="57" t="s">
        <v>14</v>
      </c>
      <c r="G5" s="42"/>
      <c r="H5" s="41" t="s">
        <v>15</v>
      </c>
      <c r="I5" s="43" t="s">
        <v>16</v>
      </c>
      <c r="J5" s="43" t="s">
        <v>17</v>
      </c>
      <c r="K5" s="43" t="s">
        <v>18</v>
      </c>
      <c r="L5" s="43" t="s">
        <v>19</v>
      </c>
      <c r="M5" s="43" t="s">
        <v>20</v>
      </c>
      <c r="N5" s="44" t="s">
        <v>21</v>
      </c>
      <c r="O5" s="43" t="s">
        <v>22</v>
      </c>
      <c r="P5" s="50" t="s">
        <v>23</v>
      </c>
      <c r="Q5" s="54" t="s">
        <v>24</v>
      </c>
      <c r="R5" s="18"/>
      <c r="S5" s="41" t="s">
        <v>25</v>
      </c>
      <c r="T5" s="45" t="s">
        <v>26</v>
      </c>
    </row>
    <row r="6" spans="2:21" ht="28" x14ac:dyDescent="0.15">
      <c r="B6" s="19" t="s">
        <v>27</v>
      </c>
      <c r="C6" s="27" t="s">
        <v>28</v>
      </c>
      <c r="D6" s="13">
        <v>22</v>
      </c>
      <c r="E6" s="55">
        <v>2080</v>
      </c>
      <c r="F6" s="64">
        <f>D6*E6</f>
        <v>45760</v>
      </c>
      <c r="G6" s="29">
        <f>+E6*D6</f>
        <v>45760</v>
      </c>
      <c r="H6" s="15">
        <f>+G6*0.062</f>
        <v>2837.12</v>
      </c>
      <c r="I6" s="9">
        <f>+G6*0.0145</f>
        <v>663.52</v>
      </c>
      <c r="J6" s="9">
        <f>IF(G6&gt;28000,28000*0.025,G6*0.025)</f>
        <v>700</v>
      </c>
      <c r="K6" s="9">
        <f>27*12</f>
        <v>324</v>
      </c>
      <c r="L6" s="9">
        <f>+((G6/12)*0.93/100)*12</f>
        <v>425.5680000000001</v>
      </c>
      <c r="M6" s="9">
        <v>11132</v>
      </c>
      <c r="N6" s="9">
        <f>+G6*0.01</f>
        <v>457.6</v>
      </c>
      <c r="O6" s="9">
        <f>+G6*0.03</f>
        <v>1372.8</v>
      </c>
      <c r="P6" s="51">
        <f>+G6*0.03</f>
        <v>1372.8</v>
      </c>
      <c r="Q6" s="66">
        <f>SUM(H6:P6)</f>
        <v>19285.407999999996</v>
      </c>
      <c r="R6" s="18"/>
      <c r="S6" s="68">
        <f>F6+Q6</f>
        <v>65045.407999999996</v>
      </c>
      <c r="T6" s="69">
        <f>S6/12</f>
        <v>5420.4506666666666</v>
      </c>
      <c r="U6" s="1"/>
    </row>
    <row r="7" spans="2:21" ht="14" customHeight="1" x14ac:dyDescent="0.15">
      <c r="B7" s="19"/>
      <c r="C7" s="27"/>
      <c r="D7" s="13">
        <v>0</v>
      </c>
      <c r="E7" s="55">
        <v>2080</v>
      </c>
      <c r="F7" s="64">
        <f>D7*E7</f>
        <v>0</v>
      </c>
      <c r="G7" s="29">
        <f>+E7*D7</f>
        <v>0</v>
      </c>
      <c r="H7" s="15">
        <f>+G7*0.062</f>
        <v>0</v>
      </c>
      <c r="I7" s="9">
        <f>+G7*0.0145</f>
        <v>0</v>
      </c>
      <c r="J7" s="9">
        <f>IF(G7&gt;28000,28000*0.025,G7*0.025)</f>
        <v>0</v>
      </c>
      <c r="K7" s="9">
        <v>0</v>
      </c>
      <c r="L7" s="9">
        <f>+((G7/12)*0.93/100)*12</f>
        <v>0</v>
      </c>
      <c r="M7" s="9">
        <v>0</v>
      </c>
      <c r="N7" s="9">
        <f>+G7*0.01</f>
        <v>0</v>
      </c>
      <c r="O7" s="9">
        <f>+G7*0.03</f>
        <v>0</v>
      </c>
      <c r="P7" s="51">
        <f>+G7*0.03</f>
        <v>0</v>
      </c>
      <c r="Q7" s="66">
        <f>SUM(H7:P7)</f>
        <v>0</v>
      </c>
      <c r="R7" s="18"/>
      <c r="S7" s="68">
        <f>F7+Q7</f>
        <v>0</v>
      </c>
      <c r="T7" s="69">
        <f>S7/12</f>
        <v>0</v>
      </c>
      <c r="U7" s="1"/>
    </row>
    <row r="8" spans="2:21" ht="14" customHeight="1" thickBot="1" x14ac:dyDescent="0.2">
      <c r="B8" s="20"/>
      <c r="C8" s="28"/>
      <c r="D8" s="14">
        <v>0</v>
      </c>
      <c r="E8" s="56">
        <v>2080</v>
      </c>
      <c r="F8" s="65">
        <f t="shared" ref="F8" si="0">D8*E8</f>
        <v>0</v>
      </c>
      <c r="G8" s="29">
        <f t="shared" ref="G8" si="1">+E8*D8</f>
        <v>0</v>
      </c>
      <c r="H8" s="16">
        <f t="shared" ref="H8" si="2">+G8*0.062</f>
        <v>0</v>
      </c>
      <c r="I8" s="17">
        <f>+G8*0.0145</f>
        <v>0</v>
      </c>
      <c r="J8" s="17">
        <f t="shared" ref="J8" si="3">IF(G8&gt;28000,28000*0.025,G8*0.025)</f>
        <v>0</v>
      </c>
      <c r="K8" s="17">
        <v>0</v>
      </c>
      <c r="L8" s="17">
        <f t="shared" ref="L8" si="4">+((G8/12)*0.93/100)*12</f>
        <v>0</v>
      </c>
      <c r="M8" s="17">
        <v>0</v>
      </c>
      <c r="N8" s="17">
        <f t="shared" ref="N8" si="5">+G8*0.01</f>
        <v>0</v>
      </c>
      <c r="O8" s="17">
        <f>+G8*0.03</f>
        <v>0</v>
      </c>
      <c r="P8" s="52">
        <f>+H8*0.03</f>
        <v>0</v>
      </c>
      <c r="Q8" s="67">
        <f t="shared" ref="Q8" si="6">SUM(H8:P8)</f>
        <v>0</v>
      </c>
      <c r="R8" s="18"/>
      <c r="S8" s="70">
        <f t="shared" ref="S8" si="7">F8+Q8</f>
        <v>0</v>
      </c>
      <c r="T8" s="71">
        <f t="shared" ref="T8" si="8">S8/12</f>
        <v>0</v>
      </c>
      <c r="U8" s="1"/>
    </row>
    <row r="9" spans="2:21" ht="14" customHeight="1" thickBot="1" x14ac:dyDescent="0.2">
      <c r="B9" s="21"/>
      <c r="C9" s="22"/>
      <c r="D9" s="30"/>
      <c r="E9" s="53" t="s">
        <v>9</v>
      </c>
      <c r="F9" s="58">
        <f>SUM(F6:F8)</f>
        <v>45760</v>
      </c>
      <c r="G9" s="23"/>
      <c r="H9" s="95"/>
      <c r="I9" s="96"/>
      <c r="J9" s="96"/>
      <c r="K9" s="96"/>
      <c r="L9" s="96"/>
      <c r="M9" s="96"/>
      <c r="N9" s="96"/>
      <c r="O9" s="97"/>
      <c r="P9" s="53" t="s">
        <v>9</v>
      </c>
      <c r="Q9" s="58">
        <f>SUM(Q6:Q8)</f>
        <v>19285.407999999996</v>
      </c>
      <c r="R9" s="24"/>
      <c r="S9" s="25">
        <f>SUM(S6:S8)</f>
        <v>65045.407999999996</v>
      </c>
      <c r="T9" s="26">
        <f>SUM(T6:T8)</f>
        <v>5420.4506666666666</v>
      </c>
      <c r="U9" s="1"/>
    </row>
    <row r="10" spans="2:21" ht="4.5" customHeight="1" thickTop="1" x14ac:dyDescent="0.15">
      <c r="B10" s="34"/>
      <c r="C10" s="35"/>
      <c r="D10" s="34"/>
      <c r="E10" s="37"/>
      <c r="F10" s="38"/>
      <c r="G10" s="34"/>
      <c r="H10" s="36"/>
      <c r="I10" s="36"/>
      <c r="J10" s="36"/>
      <c r="K10" s="36"/>
      <c r="L10" s="36"/>
      <c r="M10" s="36"/>
      <c r="N10" s="36"/>
      <c r="O10" s="36"/>
      <c r="P10" s="37"/>
      <c r="Q10" s="38"/>
      <c r="R10" s="18"/>
      <c r="S10" s="38"/>
      <c r="T10" s="38"/>
      <c r="U10" s="1"/>
    </row>
    <row r="11" spans="2:21" ht="16" x14ac:dyDescent="0.15">
      <c r="B11" s="10"/>
      <c r="C11" s="11"/>
      <c r="D11" s="10"/>
      <c r="E11" s="10"/>
      <c r="F11" s="10"/>
      <c r="G11" s="10"/>
      <c r="H11" s="31"/>
      <c r="I11" s="31"/>
      <c r="J11" s="31"/>
      <c r="K11" s="31"/>
      <c r="L11" s="31"/>
      <c r="M11" s="31"/>
      <c r="N11" s="31"/>
      <c r="O11" s="31"/>
      <c r="P11" s="32"/>
      <c r="Q11" s="33"/>
      <c r="R11" s="18"/>
      <c r="S11" s="12"/>
      <c r="T11" s="12"/>
      <c r="U11" s="1"/>
    </row>
  </sheetData>
  <mergeCells count="7">
    <mergeCell ref="H9:O9"/>
    <mergeCell ref="B3:T3"/>
    <mergeCell ref="B2:T2"/>
    <mergeCell ref="D4:F4"/>
    <mergeCell ref="H4:Q4"/>
    <mergeCell ref="S4:T4"/>
    <mergeCell ref="B4:C4"/>
  </mergeCells>
  <pageMargins left="0.7" right="0.7" top="0.75" bottom="0.75" header="0.3" footer="0.3"/>
  <pageSetup scale="64"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5A9CFD-1F04-4305-A58B-A65E909C05B8}">
  <sheetPr>
    <pageSetUpPr fitToPage="1"/>
  </sheetPr>
  <dimension ref="B1:I11"/>
  <sheetViews>
    <sheetView tabSelected="1" workbookViewId="0">
      <selection activeCell="H16" sqref="H16"/>
    </sheetView>
  </sheetViews>
  <sheetFormatPr baseColWidth="10" defaultColWidth="8.83203125" defaultRowHeight="14" x14ac:dyDescent="0.15"/>
  <cols>
    <col min="1" max="1" width="0.83203125" style="1" customWidth="1"/>
    <col min="2" max="2" width="42.83203125" style="1" customWidth="1"/>
    <col min="3" max="3" width="13.33203125" style="1" bestFit="1" customWidth="1"/>
    <col min="4" max="4" width="15" style="1" customWidth="1"/>
    <col min="5" max="5" width="14.33203125" style="1" customWidth="1"/>
    <col min="6" max="6" width="14.83203125" style="1" customWidth="1"/>
    <col min="7" max="7" width="17.6640625" style="1" customWidth="1"/>
    <col min="8" max="8" width="14.6640625" style="1" customWidth="1"/>
    <col min="9" max="9" width="15" style="1" customWidth="1"/>
    <col min="10" max="16384" width="8.83203125" style="1"/>
  </cols>
  <sheetData>
    <row r="1" spans="2:9" ht="4.5" customHeight="1" x14ac:dyDescent="0.15"/>
    <row r="2" spans="2:9" ht="25" x14ac:dyDescent="0.25">
      <c r="B2" s="85" t="s">
        <v>29</v>
      </c>
      <c r="C2" s="85"/>
      <c r="D2" s="85"/>
      <c r="E2" s="85"/>
      <c r="F2" s="85"/>
      <c r="G2" s="85"/>
      <c r="H2" s="76"/>
      <c r="I2" s="76"/>
    </row>
    <row r="3" spans="2:9" ht="9" customHeight="1" thickBot="1" x14ac:dyDescent="0.25">
      <c r="B3" s="90"/>
      <c r="C3" s="90"/>
      <c r="D3" s="90"/>
      <c r="E3" s="90"/>
      <c r="F3" s="90"/>
      <c r="G3" s="90"/>
      <c r="H3" s="90"/>
      <c r="I3" s="90"/>
    </row>
    <row r="4" spans="2:9" ht="18" thickTop="1" thickBot="1" x14ac:dyDescent="0.25">
      <c r="B4" s="86" t="s">
        <v>30</v>
      </c>
      <c r="C4" s="87"/>
      <c r="D4" s="87"/>
      <c r="E4" s="87"/>
      <c r="F4" s="87"/>
      <c r="G4" s="88"/>
      <c r="H4" s="78"/>
      <c r="I4" s="79"/>
    </row>
    <row r="5" spans="2:9" ht="45" x14ac:dyDescent="0.15">
      <c r="B5" s="59" t="s">
        <v>31</v>
      </c>
      <c r="C5" s="83" t="s">
        <v>32</v>
      </c>
      <c r="D5" s="46" t="s">
        <v>33</v>
      </c>
      <c r="E5" s="49" t="s">
        <v>34</v>
      </c>
      <c r="F5" s="48" t="s">
        <v>35</v>
      </c>
      <c r="G5" s="60" t="s">
        <v>36</v>
      </c>
    </row>
    <row r="6" spans="2:9" x14ac:dyDescent="0.15">
      <c r="B6" s="61" t="s">
        <v>37</v>
      </c>
      <c r="C6" s="84">
        <f>'Staff Costs Forecasting Tool'!S6</f>
        <v>65045.407999999996</v>
      </c>
      <c r="D6" s="6">
        <v>20</v>
      </c>
      <c r="E6" s="47">
        <v>320</v>
      </c>
      <c r="F6" s="72">
        <f>D6*E6*12</f>
        <v>76800</v>
      </c>
      <c r="G6" s="73">
        <f>F6/12</f>
        <v>6400</v>
      </c>
    </row>
    <row r="7" spans="2:9" x14ac:dyDescent="0.15">
      <c r="B7" s="61" t="s">
        <v>37</v>
      </c>
      <c r="C7" s="84">
        <f>'Staff Costs Forecasting Tool'!S7</f>
        <v>0</v>
      </c>
      <c r="D7" s="6">
        <v>0</v>
      </c>
      <c r="E7" s="47">
        <v>640</v>
      </c>
      <c r="F7" s="72">
        <f t="shared" ref="F7:F8" si="0">D7*E7*12</f>
        <v>0</v>
      </c>
      <c r="G7" s="73">
        <f>F7/12</f>
        <v>0</v>
      </c>
    </row>
    <row r="8" spans="2:9" ht="15" thickBot="1" x14ac:dyDescent="0.2">
      <c r="B8" s="61" t="s">
        <v>37</v>
      </c>
      <c r="C8" s="84">
        <f>'Staff Costs Forecasting Tool'!S8</f>
        <v>0</v>
      </c>
      <c r="D8" s="74">
        <v>0</v>
      </c>
      <c r="E8" s="75">
        <v>640</v>
      </c>
      <c r="F8" s="72">
        <f t="shared" si="0"/>
        <v>0</v>
      </c>
      <c r="G8" s="73">
        <f>F8/12</f>
        <v>0</v>
      </c>
      <c r="H8" s="80"/>
    </row>
    <row r="9" spans="2:9" ht="56" customHeight="1" x14ac:dyDescent="0.15">
      <c r="B9" s="89" t="s">
        <v>38</v>
      </c>
      <c r="C9" s="89"/>
      <c r="D9" s="89"/>
      <c r="E9" s="89"/>
      <c r="F9" s="89"/>
      <c r="G9" s="89"/>
      <c r="H9" s="81"/>
      <c r="I9" s="81"/>
    </row>
    <row r="10" spans="2:9" x14ac:dyDescent="0.15">
      <c r="D10" s="8"/>
      <c r="G10" s="7"/>
      <c r="H10" s="7"/>
      <c r="I10" s="7"/>
    </row>
    <row r="11" spans="2:9" x14ac:dyDescent="0.15">
      <c r="D11" s="8"/>
    </row>
  </sheetData>
  <sheetProtection sheet="1" objects="1" scenarios="1" insertRows="0"/>
  <mergeCells count="4">
    <mergeCell ref="B2:G2"/>
    <mergeCell ref="B4:G4"/>
    <mergeCell ref="B9:G9"/>
    <mergeCell ref="B3:I3"/>
  </mergeCells>
  <conditionalFormatting sqref="F6:F8">
    <cfRule type="cellIs" dxfId="1" priority="1" operator="lessThan">
      <formula>$C$6</formula>
    </cfRule>
    <cfRule type="cellIs" dxfId="0" priority="2" operator="greaterThan">
      <formula>$C$6</formula>
    </cfRule>
  </conditionalFormatting>
  <pageMargins left="0.7" right="0.7" top="0.75" bottom="0.75" header="0.3" footer="0.3"/>
  <pageSetup scale="9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3DD652ECC661204E8FCBDF971124C79C" ma:contentTypeVersion="13" ma:contentTypeDescription="Create a new document." ma:contentTypeScope="" ma:versionID="f19fb7afe4cf434954a1c62c55b08a8a">
  <xsd:schema xmlns:xsd="http://www.w3.org/2001/XMLSchema" xmlns:xs="http://www.w3.org/2001/XMLSchema" xmlns:p="http://schemas.microsoft.com/office/2006/metadata/properties" xmlns:ns1="http://schemas.microsoft.com/sharepoint/v3" xmlns:ns2="ae8da8b8-2f3a-4cec-b1ed-33eddfbe7950" targetNamespace="http://schemas.microsoft.com/office/2006/metadata/properties" ma:root="true" ma:fieldsID="908735ece5b05de320874034a3ebe29a" ns1:_="" ns2:_="">
    <xsd:import namespace="http://schemas.microsoft.com/sharepoint/v3"/>
    <xsd:import namespace="ae8da8b8-2f3a-4cec-b1ed-33eddfbe795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2:MediaServiceDateTaken" minOccurs="0"/>
                <xsd:element ref="ns2:MediaServiceOCR" minOccurs="0"/>
                <xsd:element ref="ns2:MediaServiceGenerationTime" minOccurs="0"/>
                <xsd:element ref="ns2:MediaServiceEventHashCode" minOccurs="0"/>
                <xsd:element ref="ns1:_ip_UnifiedCompliancePolicyProperties" minOccurs="0"/>
                <xsd:element ref="ns1:_ip_UnifiedCompliancePolicyUIAc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8" nillable="true" ma:displayName="Unified Compliance Policy Properties" ma:hidden="true" ma:internalName="_ip_UnifiedCompliancePolicyProperties">
      <xsd:simpleType>
        <xsd:restriction base="dms:Note"/>
      </xsd:simpleType>
    </xsd:element>
    <xsd:element name="_ip_UnifiedCompliancePolicyUIAction" ma:index="1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e8da8b8-2f3a-4cec-b1ed-33eddfbe795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a5008fd2-6880-4a5c-8e8f-30222143ac08"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ae8da8b8-2f3a-4cec-b1ed-33eddfbe7950">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CD0C9A03-7654-4E37-88AC-BEB756B73653}">
  <ds:schemaRefs>
    <ds:schemaRef ds:uri="http://schemas.microsoft.com/sharepoint/v3/contenttype/forms"/>
  </ds:schemaRefs>
</ds:datastoreItem>
</file>

<file path=customXml/itemProps2.xml><?xml version="1.0" encoding="utf-8"?>
<ds:datastoreItem xmlns:ds="http://schemas.openxmlformats.org/officeDocument/2006/customXml" ds:itemID="{66343593-A01D-4C1F-AF7A-050A113AC04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ae8da8b8-2f3a-4cec-b1ed-33eddfbe795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E1F2290-BFA4-4472-A408-CC826F5C81C3}">
  <ds:schemaRefs>
    <ds:schemaRef ds:uri="http://www.w3.org/XML/1998/namespace"/>
    <ds:schemaRef ds:uri="http://purl.org/dc/terms/"/>
    <ds:schemaRef ds:uri="http://purl.org/dc/elements/1.1/"/>
    <ds:schemaRef ds:uri="http://schemas.microsoft.com/office/2006/metadata/properties"/>
    <ds:schemaRef ds:uri="http://schemas.microsoft.com/office/2006/documentManagement/types"/>
    <ds:schemaRef ds:uri="http://schemas.openxmlformats.org/package/2006/metadata/core-properties"/>
    <ds:schemaRef ds:uri="ae8da8b8-2f3a-4cec-b1ed-33eddfbe7950"/>
    <ds:schemaRef ds:uri="http://schemas.microsoft.com/office/infopath/2007/PartnerControls"/>
    <ds:schemaRef ds:uri="http://schemas.microsoft.com/sharepoint/v3"/>
    <ds:schemaRef ds:uri="http://purl.org/dc/dcmitype/"/>
  </ds:schemaRefs>
</ds:datastoreItem>
</file>

<file path=docMetadata/LabelInfo.xml><?xml version="1.0" encoding="utf-8"?>
<clbl:labelList xmlns:clbl="http://schemas.microsoft.com/office/2020/mipLabelMetadata">
  <clbl:label id="{bcdaf06b-91cb-4fc7-aee9-8748600ed7a2}" enabled="0" method="" siteId="{bcdaf06b-91cb-4fc7-aee9-8748600ed7a2}" removed="1"/>
</clbl:labelLis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About This Tool</vt:lpstr>
      <vt:lpstr>Staff Costs Forecasting Tool</vt:lpstr>
      <vt:lpstr>PMPM Same Forecast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Jeremy Syverson</dc:creator>
  <cp:keywords/>
  <dc:description/>
  <cp:lastModifiedBy>Teri Willard</cp:lastModifiedBy>
  <cp:revision/>
  <dcterms:created xsi:type="dcterms:W3CDTF">2021-03-16T15:50:27Z</dcterms:created>
  <dcterms:modified xsi:type="dcterms:W3CDTF">2026-03-09T18:46:16Z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0x0101003DD652ECC661204E8FCBDF971124C79C</vt:lpwstr>
  </property>
  <property fmtid="{D5CDD505-2E9C-101B-9397-08002B2CF9AE}" pid="3" name="MediaServiceImageTags">
    <vt:lpwstr/>
  </property>
</Properties>
</file>